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/>
  <mc:AlternateContent xmlns:mc="http://schemas.openxmlformats.org/markup-compatibility/2006">
    <mc:Choice Requires="x15">
      <x15ac:absPath xmlns:x15ac="http://schemas.microsoft.com/office/spreadsheetml/2010/11/ac" url="C:\Users\lizna\Desktop\ŽUB  2022\Přestavba ŽUB - nové\ŽUB - Uhelná\Zadávací dokumentace\Revize\"/>
    </mc:Choice>
  </mc:AlternateContent>
  <xr:revisionPtr revIDLastSave="0" documentId="8_{87FFD777-9279-4A2D-AE40-3AD04C2C5CA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.1.1.2_SO 06-27-204.1" sheetId="1" r:id="rId1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35" i="1" l="1"/>
  <c r="O131" i="1"/>
  <c r="R130" i="1" s="1"/>
  <c r="O130" i="1" s="1"/>
  <c r="O126" i="1"/>
  <c r="O122" i="1"/>
  <c r="O118" i="1"/>
  <c r="Q97" i="1"/>
  <c r="O110" i="1"/>
  <c r="O106" i="1"/>
  <c r="O102" i="1"/>
  <c r="O98" i="1"/>
  <c r="O93" i="1"/>
  <c r="O89" i="1"/>
  <c r="O85" i="1"/>
  <c r="O81" i="1"/>
  <c r="O77" i="1"/>
  <c r="Q76" i="1"/>
  <c r="O72" i="1"/>
  <c r="O68" i="1"/>
  <c r="R67" i="1" s="1"/>
  <c r="O67" i="1" s="1"/>
  <c r="Q67" i="1"/>
  <c r="O63" i="1"/>
  <c r="O59" i="1"/>
  <c r="O55" i="1"/>
  <c r="O51" i="1"/>
  <c r="O47" i="1"/>
  <c r="O43" i="1"/>
  <c r="O39" i="1"/>
  <c r="O35" i="1"/>
  <c r="O31" i="1"/>
  <c r="O27" i="1"/>
  <c r="Q22" i="1"/>
  <c r="O23" i="1"/>
  <c r="O18" i="1"/>
  <c r="O14" i="1"/>
  <c r="O10" i="1"/>
  <c r="R9" i="1" l="1"/>
  <c r="O9" i="1" s="1"/>
  <c r="R22" i="1"/>
  <c r="O22" i="1" s="1"/>
  <c r="R76" i="1"/>
  <c r="O76" i="1" s="1"/>
  <c r="O114" i="1"/>
  <c r="R97" i="1" s="1"/>
  <c r="O97" i="1" s="1"/>
  <c r="Q130" i="1"/>
  <c r="Q9" i="1"/>
  <c r="I3" i="1" s="1"/>
  <c r="O2" i="1" l="1"/>
</calcChain>
</file>

<file path=xl/sharedStrings.xml><?xml version="1.0" encoding="utf-8"?>
<sst xmlns="http://schemas.openxmlformats.org/spreadsheetml/2006/main" count="471" uniqueCount="183">
  <si>
    <t>ASPE10</t>
  </si>
  <si>
    <t>S</t>
  </si>
  <si>
    <t>Firma: SUDOP BRNO, spol. s r.o.</t>
  </si>
  <si>
    <t>Soupis prací objektu</t>
  </si>
  <si>
    <t xml:space="preserve">Stavba: </t>
  </si>
  <si>
    <t>20098</t>
  </si>
  <si>
    <t>Přestavba ŽUB - městská infrastruktura - aktualizace dokumentace ulice Uhelná ve stupni DSP</t>
  </si>
  <si>
    <t>O</t>
  </si>
  <si>
    <t>Objekt:</t>
  </si>
  <si>
    <t>D.1.1.2</t>
  </si>
  <si>
    <t>Potrubní vedení (voda, plyn, kanalizace)</t>
  </si>
  <si>
    <t>O1</t>
  </si>
  <si>
    <t>Rozpočet:</t>
  </si>
  <si>
    <t>0,00</t>
  </si>
  <si>
    <t>15,00</t>
  </si>
  <si>
    <t>21,00</t>
  </si>
  <si>
    <t>3</t>
  </si>
  <si>
    <t>2</t>
  </si>
  <si>
    <t>SO 06-27-204.1</t>
  </si>
  <si>
    <t>Větev 2 ( Uhelná ) – 2.a 3. část, kanalizace-splašková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</si>
  <si>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</si>
  <si>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</si>
  <si>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</si>
  <si>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</si>
  <si>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</si>
  <si>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</si>
  <si>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</si>
  <si>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</si>
  <si>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</si>
  <si>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</si>
  <si>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</si>
  <si>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</si>
  <si>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</si>
  <si>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</si>
  <si>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</si>
  <si>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</si>
  <si>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</si>
  <si>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</si>
  <si>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</si>
  <si>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</si>
  <si>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015111</t>
  </si>
  <si>
    <t/>
  </si>
  <si>
    <t>POPLATKY ZA LIKVIDACŮ ODPADŮ NEKONTAMINOVANÝCH - 17 05 04 VYTĚŽENÉ ZEMINY A HORNINY - I. TŘÍDA TĚŽITELNOSTI</t>
  </si>
  <si>
    <t>T</t>
  </si>
  <si>
    <t>PP</t>
  </si>
  <si>
    <t>VV</t>
  </si>
  <si>
    <t>7483,07*1,8=13 469,526 [A] 
48,6*2,2=106,920 [B] 
Celkem: A+B=13 576,446 [C]</t>
  </si>
  <si>
    <t>TS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</si>
  <si>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</si>
  <si>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015130</t>
  </si>
  <si>
    <t>POPLATKY ZA LIKVIDACŮ ODPADŮ NEKONTAMINOVANÝCH - 17 03 02 VYBOURANÝ ASFALTOVÝ BETON BEZ DEHTU</t>
  </si>
  <si>
    <t>24,3*2,3=55,890 [A]</t>
  </si>
  <si>
    <t>R0291131</t>
  </si>
  <si>
    <t>OSTATNÍ POŽADAVKY - GEODETICKÉ ZAMĚŘENÍ - CELKY</t>
  </si>
  <si>
    <t>KUS</t>
  </si>
  <si>
    <t>zahrnuje veškeré náklady spojené s objednatelem požadovanými pracemi</t>
  </si>
  <si>
    <t>Zemní práce</t>
  </si>
  <si>
    <t>113138</t>
  </si>
  <si>
    <t>ODSTRANĚNÍ KRYTU ZPEVNĚNÝCH PLOCH S ASFALT POJIVEM, ODVOZ DO 20KM</t>
  </si>
  <si>
    <t>M3</t>
  </si>
  <si>
    <t>5*0,2*5,5=5,500 [A] 
9,4*0,2*10=18,800 [B] 
Celkem: A+B=24,300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</si>
  <si>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</si>
  <si>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</si>
  <si>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</t>
  </si>
  <si>
    <t>9,4*0,4*10=37,600 [A] 
5*0,4*5,5=11,000 [B] 
Celkem: A+B=48,600 [C]</t>
  </si>
  <si>
    <t>132738</t>
  </si>
  <si>
    <t>HLOUBENÍ RÝH ŠÍŘ DO 2M PAŽ I NEPAŽ TŘ. I, ODVOZ DO 20KM</t>
  </si>
  <si>
    <t>VÝKOP 
202,5*2,4*1,2=583,200 [I] 
6,8*1,6*1,2=13,056 [J] 
181,6*5*1,3=1 180,400 [K] 
((13,66+7)*2,22/2)*181,6=4 164,560 [L] 
60,7*5*1,2=364,200 [M] 
((14,56+7)*2,52/2)*60,7=1 648,952 [N] 
Celkem: I+J+K+L+M+N=7 954,368 [O] 
ZÁSYP 
472,18=472,180 [G] 
ODVOZ 
O-G=7 482,188 [P]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</si>
  <si>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</si>
  <si>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</t>
  </si>
  <si>
    <t>13273A</t>
  </si>
  <si>
    <t>HLOUBENÍ RÝH ŠÍŘ DO 2M PAŽ I NEPAŽ TŘ. I - BEZ DOPRAVY</t>
  </si>
  <si>
    <t>202,5*1,91*1,2=464,130 [A] 
6,8*1,11*1,2=9,058 [B] 
Celkem: A+B=473,188 [C]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</si>
  <si>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</si>
  <si>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8</t>
  </si>
  <si>
    <t>17120</t>
  </si>
  <si>
    <t>ULOŽENÍ SYPANINY DO NÁSYPŮ A NA SKLÁDKY BEZ ZHUTNĚNÍ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</si>
  <si>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</si>
  <si>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</si>
  <si>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</si>
  <si>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</si>
  <si>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</si>
  <si>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</si>
  <si>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štěrkodrtí</t>
  </si>
  <si>
    <t>181,6*4,43*1,3=1 045,834 [A] 
((13,66+7)*1,72/2)*181,6=3 226,596 [B] 
60,7*4,51*1,3=355,884 [C] 
((14,56+7)*2,02/2)*60,7=1 321,779 [D] 
Celkem: A+B+C+D=5 950,093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</si>
  <si>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</si>
  <si>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11</t>
  </si>
  <si>
    <t>18110</t>
  </si>
  <si>
    <t>ÚPRAVA PLÁNĚ SE ZHUTNĚNÍM V HORNINĚ TŘ. I</t>
  </si>
  <si>
    <t>m2</t>
  </si>
  <si>
    <t>5*5,5=27,500 [A] 
9,4*10=94,000 [B] 
Celkem: A+B=121,500 [C]</t>
  </si>
  <si>
    <t>položka zahrnuje úpravu pláně včetně vyrovnání výškových rozdílů. Míru zhutnění určuje projekt.</t>
  </si>
  <si>
    <t>12</t>
  </si>
  <si>
    <t>18231</t>
  </si>
  <si>
    <t>ROZPROSTŘENÍ ORNICE V ROVINĚ V TL DO 0,10M</t>
  </si>
  <si>
    <t>4,6*1,4=6,440 [A]</t>
  </si>
  <si>
    <t>položka zahrnuje:  
nutné přemístění ornice z dočasných skládek vzdálených do 50m  
rozprostření ornice v předepsané tloušťce v rovině a ve svahu do 1:5</t>
  </si>
  <si>
    <t>13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</si>
  <si>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</si>
  <si>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</si>
  <si>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</si>
  <si>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14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</si>
  <si>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</si>
  <si>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</si>
  <si>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</si>
  <si>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Vodorovné konstrukce</t>
  </si>
  <si>
    <t>15</t>
  </si>
  <si>
    <t>45131</t>
  </si>
  <si>
    <t>PODKL A VÝPLŇ VRSTVY Z PROST BET</t>
  </si>
  <si>
    <t>15*(1,5*0,1*1,5)=3,375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</si>
  <si>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</si>
  <si>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16</t>
  </si>
  <si>
    <t>45157</t>
  </si>
  <si>
    <t>PODKLADNÍ A VÝPLŇOVÉ VRSTVY Z KAMENIVA TĚŽENÉHO</t>
  </si>
  <si>
    <t>15*(1,7*1,7*0,2)=8,670 [A] 
202,5*0,08*1,2=19,440 [B] 
6,8*0,08*1,2=0,653 [C] 
181,6*0,08*1,3=18,886 [D] 
60,7*0,08*1,2=5,827 [E] 
Celkem: A+B+C+D+E=53,476 [F]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</si>
  <si>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</si>
  <si>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</si>
  <si>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17</t>
  </si>
  <si>
    <t>572121</t>
  </si>
  <si>
    <t>INFILTRAČNÍ POSTŘIK ASFALTOVÝ DO 1,0KG/M2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</si>
  <si>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</si>
  <si>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18</t>
  </si>
  <si>
    <t>572214</t>
  </si>
  <si>
    <t>SPOJOVACÍ POSTŘIK Z MODIFIK EMULZE DO 0,5KG/M2</t>
  </si>
  <si>
    <t>5*5,5=27,500 [A] 
9,4*10=94,000 [B] 
Celkem: A+B=121,500 [C] 
2*C=243,000 [D]</t>
  </si>
  <si>
    <t>19</t>
  </si>
  <si>
    <t>574B43</t>
  </si>
  <si>
    <t>ASFALTOVÝ BETON PRO OBRUSNÉ VRSTVY MODIFIK ACO 11 TL. 50MM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</si>
  <si>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</si>
  <si>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20</t>
  </si>
  <si>
    <t>574F66</t>
  </si>
  <si>
    <t>ASFALTOVÝ BETON PRO PODKLADNÍ VRSTVY MODIFIK ACP 16+, 16S TL. 70MM</t>
  </si>
  <si>
    <t>21</t>
  </si>
  <si>
    <t>574F76</t>
  </si>
  <si>
    <t>ASFALTOVÝ BETON PRO PODKLADNÍ VRSTVY MODIFIK ACP 16+, 16S TL. 80MM</t>
  </si>
  <si>
    <t>Potrubí</t>
  </si>
  <si>
    <t>22</t>
  </si>
  <si>
    <t>83445</t>
  </si>
  <si>
    <t>POTRUBÍ Z TRUB KAMENINOVÝCH DN DO 300MM</t>
  </si>
  <si>
    <t>m</t>
  </si>
  <si>
    <t>(209,3+60,7)*1,1=297,000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</si>
  <si>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</si>
  <si>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23</t>
  </si>
  <si>
    <t>83446</t>
  </si>
  <si>
    <t>POTRUBÍ Z TRUB KAMENINOVÝCH DN DO 400MM</t>
  </si>
  <si>
    <t>181,63*1,1=199,793 [A]</t>
  </si>
  <si>
    <t>24</t>
  </si>
  <si>
    <t>894145</t>
  </si>
  <si>
    <t>ŠACHTY KANALIZAČNÍ Z BETON DÍLCŮ NA POTRUBÍ DN DO 300MM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</si>
  <si>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</si>
  <si>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25</t>
  </si>
  <si>
    <t>894146</t>
  </si>
  <si>
    <t>ŠACHTY KANALIZAČNÍ Z BETON DÍLCŮ NA POTRUBÍ DN DO 400MM</t>
  </si>
  <si>
    <t>26</t>
  </si>
  <si>
    <t>899522</t>
  </si>
  <si>
    <t>OBETONOVÁNÍ POTRUBÍ Z PROSTÉHO BETONU DO C12/15</t>
  </si>
  <si>
    <t>202,5*0,41*1,2=99,630 [A] 
6,8*0,41*1,2=3,346 [B] 
181,63*0,49*1,3=115,698 [C] 
60,7*0,41*1,2=29,864 [D] 
Celkem: A+B+C+D=248,538 [E] 
OBJEM POTRUBÍ 
202,5*0,0951=19,258 [F] 
6,8*0,0951=0,647 [G] 
181,63*0,1647=29,914 [I] 
60,7*0,0951=5,773 [H] 
Celkem: F+G+I+H=55,592 [J] 
E-J=192,946 [K]</t>
  </si>
  <si>
    <t>27</t>
  </si>
  <si>
    <t>899652</t>
  </si>
  <si>
    <t>ZKOUŠKA VODOTĚSNOSTI POTRUBÍ DN DO 300MM</t>
  </si>
  <si>
    <t>209,5+60,7=270,200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</si>
  <si>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</si>
  <si>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28</t>
  </si>
  <si>
    <t>899662</t>
  </si>
  <si>
    <t>ZKOUŠKA VODOTĚSNOSTI POTRUBÍ DN DO 400MM</t>
  </si>
  <si>
    <t>29</t>
  </si>
  <si>
    <t>89980</t>
  </si>
  <si>
    <t>TELEVIZNÍ PROHLÍDKA POTRUBÍ</t>
  </si>
  <si>
    <t>209,3+181,63+60,7=451,630 [A]</t>
  </si>
  <si>
    <t>položka zahrnuje prohlídku potrubí televizní kamerou, záznam prohlídky na nosičích DVD a vyhotovení závěrečného písemného protokolu</t>
  </si>
  <si>
    <t>Ostatní konstrukce a práce</t>
  </si>
  <si>
    <t>30</t>
  </si>
  <si>
    <t>919113</t>
  </si>
  <si>
    <t>ŘEZÁNÍ ASFALTOVÉHO KRYTU VOZOVEK TL DO 150MM</t>
  </si>
  <si>
    <t>45,5+31,7=77,200 [A]</t>
  </si>
  <si>
    <t>položka zahrnuje řezání vozovkové vrstvy v předepsané tloušťce, včetně spotřeby vody</t>
  </si>
  <si>
    <t>31</t>
  </si>
  <si>
    <t>931322</t>
  </si>
  <si>
    <t>TĚSNĚNÍ DILATAČ SPAR ASF ZÁLIVKOU MODIFIK PRŮŘ DO 200MM2</t>
  </si>
  <si>
    <t>položka zahrnuje dodávku a osazení předepsaného materiálu, očištění ploch spáry před úpravou, očištění okolí spáry po úpravě  
nezahrnuje těsnící profil</t>
  </si>
  <si>
    <t>REVIZE 1</t>
  </si>
  <si>
    <t>VÝŘEZ, VÝSEK, ÚTES NA POTRUBÍ DN DO 400MM</t>
  </si>
  <si>
    <t>TĚSNĚNÍ DILATAČNÍCH SPAR SILIKONOVÝM TMELEM PRŮŘEZU DO 400MM2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</si>
</sst>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.000"/>
  </numFmts>
  <fonts count="9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</cellStyleXfs>
  <cellXfs count="41">
    <xf numFmtId="0" fontId="0" fillId="0" borderId="0" xfId="0"/>
    <xf numFmtId="0" fontId="3" fillId="3" borderId="1" xfId="6" applyFont="1" applyFill="1" applyBorder="1" applyAlignment="1">
      <alignment horizontal="center" vertical="center" wrapText="1"/>
    </xf>
    <xf numFmtId="0" fontId="0" fillId="2" borderId="3" xfId="6" applyFont="1" applyFill="1" applyBorder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0" borderId="1" xfId="6" applyFont="1" applyBorder="1"/>
    <xf numFmtId="0" fontId="0" fillId="2" borderId="5" xfId="6" applyFont="1" applyFill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7" fillId="2" borderId="4" xfId="6" applyFont="1" applyFill="1" applyBorder="1" applyAlignment="1">
      <alignment horizontal="right"/>
    </xf>
    <xf numFmtId="14" fontId="7" fillId="2" borderId="4" xfId="6" applyNumberFormat="1" applyFont="1" applyFill="1" applyBorder="1" applyAlignment="1">
      <alignment horizontal="center"/>
    </xf>
    <xf numFmtId="0" fontId="8" fillId="0" borderId="1" xfId="6" applyFont="1" applyBorder="1" applyAlignment="1">
      <alignment horizontal="right"/>
    </xf>
    <xf numFmtId="0" fontId="8" fillId="0" borderId="1" xfId="6" applyFont="1" applyBorder="1"/>
    <xf numFmtId="0" fontId="8" fillId="0" borderId="1" xfId="6" applyFont="1" applyBorder="1" applyAlignment="1">
      <alignment wrapText="1"/>
    </xf>
    <xf numFmtId="0" fontId="8" fillId="0" borderId="1" xfId="6" applyFont="1" applyBorder="1" applyAlignment="1">
      <alignment horizontal="center"/>
    </xf>
    <xf numFmtId="166" fontId="8" fillId="0" borderId="1" xfId="6" applyNumberFormat="1" applyFont="1" applyBorder="1" applyAlignment="1">
      <alignment horizontal="center"/>
    </xf>
    <xf numFmtId="4" fontId="8" fillId="0" borderId="1" xfId="6" applyNumberFormat="1" applyFont="1" applyBorder="1" applyAlignment="1">
      <alignment horizont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7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Percent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40"/>
  <sheetViews>
    <sheetView tabSelected="1" workbookViewId="0">
      <pane ySplit="8" topLeftCell="A9" activePane="bottomLeft" state="frozen"/>
      <selection pane="bottomLeft" activeCell="I140" sqref="H9:I140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5" max="18" width="9.1796875" hidden="1" customWidth="1"/>
  </cols>
  <sheetData>
    <row r="1" spans="1:18" ht="12.75" customHeight="1" x14ac:dyDescent="0.25">
      <c r="A1" t="s">
        <v>0</v>
      </c>
      <c r="B1" s="3"/>
      <c r="C1" s="3"/>
      <c r="D1" s="3"/>
      <c r="E1" s="3" t="s">
        <v>2</v>
      </c>
      <c r="F1" s="3"/>
      <c r="G1" s="3"/>
      <c r="H1" s="3"/>
      <c r="I1" s="3"/>
      <c r="P1" t="s">
        <v>16</v>
      </c>
    </row>
    <row r="2" spans="1:18" ht="25" customHeight="1" x14ac:dyDescent="0.25">
      <c r="B2" s="3"/>
      <c r="C2" s="3"/>
      <c r="D2" s="3"/>
      <c r="E2" s="4" t="s">
        <v>3</v>
      </c>
      <c r="F2" s="3"/>
      <c r="G2" s="3"/>
      <c r="H2" s="2"/>
      <c r="I2" s="2"/>
      <c r="O2">
        <f>0+O9+O22+O67+O76+O97+O130</f>
        <v>0</v>
      </c>
      <c r="P2" t="s">
        <v>16</v>
      </c>
    </row>
    <row r="3" spans="1:18" ht="15" customHeight="1" x14ac:dyDescent="0.3">
      <c r="A3" t="s">
        <v>1</v>
      </c>
      <c r="B3" s="7" t="s">
        <v>4</v>
      </c>
      <c r="C3" s="37" t="s">
        <v>5</v>
      </c>
      <c r="D3" s="38"/>
      <c r="E3" s="8" t="s">
        <v>6</v>
      </c>
      <c r="F3" s="3"/>
      <c r="G3" s="6"/>
      <c r="H3" s="5" t="s">
        <v>18</v>
      </c>
      <c r="I3" s="27">
        <f>0+I9+I22+I67+I76+I97+I130</f>
        <v>0</v>
      </c>
      <c r="O3" t="s">
        <v>13</v>
      </c>
      <c r="P3" t="s">
        <v>17</v>
      </c>
    </row>
    <row r="4" spans="1:18" ht="15" customHeight="1" x14ac:dyDescent="0.3">
      <c r="A4" t="s">
        <v>7</v>
      </c>
      <c r="B4" s="7" t="s">
        <v>8</v>
      </c>
      <c r="C4" s="37" t="s">
        <v>9</v>
      </c>
      <c r="D4" s="38"/>
      <c r="E4" s="8" t="s">
        <v>10</v>
      </c>
      <c r="F4" s="3"/>
      <c r="G4" s="3"/>
      <c r="H4" s="28" t="s">
        <v>180</v>
      </c>
      <c r="I4" s="29">
        <v>45141</v>
      </c>
      <c r="O4" t="s">
        <v>14</v>
      </c>
      <c r="P4" t="s">
        <v>17</v>
      </c>
    </row>
    <row r="5" spans="1:18" ht="12.75" customHeight="1" x14ac:dyDescent="0.3">
      <c r="A5" t="s">
        <v>11</v>
      </c>
      <c r="B5" s="9" t="s">
        <v>12</v>
      </c>
      <c r="C5" s="39" t="s">
        <v>18</v>
      </c>
      <c r="D5" s="40"/>
      <c r="E5" s="10" t="s">
        <v>19</v>
      </c>
      <c r="F5" s="2"/>
      <c r="G5" s="2"/>
      <c r="H5" s="2"/>
      <c r="I5" s="2"/>
      <c r="O5" t="s">
        <v>15</v>
      </c>
      <c r="P5" t="s">
        <v>17</v>
      </c>
    </row>
    <row r="6" spans="1:18" ht="12.75" customHeight="1" x14ac:dyDescent="0.25">
      <c r="A6" s="36" t="s">
        <v>20</v>
      </c>
      <c r="B6" s="36" t="s">
        <v>22</v>
      </c>
      <c r="C6" s="36" t="s">
        <v>24</v>
      </c>
      <c r="D6" s="36" t="s">
        <v>25</v>
      </c>
      <c r="E6" s="36" t="s">
        <v>26</v>
      </c>
      <c r="F6" s="36" t="s">
        <v>28</v>
      </c>
      <c r="G6" s="36" t="s">
        <v>30</v>
      </c>
      <c r="H6" s="36" t="s">
        <v>32</v>
      </c>
      <c r="I6" s="36"/>
    </row>
    <row r="7" spans="1:18" ht="12.75" customHeight="1" x14ac:dyDescent="0.25">
      <c r="A7" s="36"/>
      <c r="B7" s="36"/>
      <c r="C7" s="36"/>
      <c r="D7" s="36"/>
      <c r="E7" s="36"/>
      <c r="F7" s="36"/>
      <c r="G7" s="36"/>
      <c r="H7" s="1" t="s">
        <v>33</v>
      </c>
      <c r="I7" s="1" t="s">
        <v>35</v>
      </c>
    </row>
    <row r="8" spans="1:18" ht="12.75" customHeight="1" x14ac:dyDescent="0.25">
      <c r="A8" s="1" t="s">
        <v>21</v>
      </c>
      <c r="B8" s="1" t="s">
        <v>23</v>
      </c>
      <c r="C8" s="1" t="s">
        <v>17</v>
      </c>
      <c r="D8" s="1" t="s">
        <v>16</v>
      </c>
      <c r="E8" s="1" t="s">
        <v>27</v>
      </c>
      <c r="F8" s="1" t="s">
        <v>29</v>
      </c>
      <c r="G8" s="1" t="s">
        <v>31</v>
      </c>
      <c r="H8" s="1" t="s">
        <v>34</v>
      </c>
      <c r="I8" s="1" t="s">
        <v>36</v>
      </c>
    </row>
    <row r="9" spans="1:18" ht="12.75" customHeight="1" x14ac:dyDescent="0.3">
      <c r="A9" s="12" t="s">
        <v>37</v>
      </c>
      <c r="B9" s="12"/>
      <c r="C9" s="13" t="s">
        <v>21</v>
      </c>
      <c r="D9" s="12"/>
      <c r="E9" s="14" t="s">
        <v>38</v>
      </c>
      <c r="F9" s="12"/>
      <c r="G9" s="12"/>
      <c r="H9" s="12"/>
      <c r="I9" s="15"/>
      <c r="O9">
        <f>0+R9</f>
        <v>0</v>
      </c>
      <c r="Q9">
        <f>0+I10+I14+I18</f>
        <v>0</v>
      </c>
      <c r="R9">
        <f>0+O10+O14+O18</f>
        <v>0</v>
      </c>
    </row>
    <row r="10" spans="1:18" ht="25" x14ac:dyDescent="0.25">
      <c r="A10" s="11" t="s">
        <v>39</v>
      </c>
      <c r="B10" s="16" t="s">
        <v>23</v>
      </c>
      <c r="C10" s="16" t="s">
        <v>40</v>
      </c>
      <c r="D10" s="11" t="s">
        <v>41</v>
      </c>
      <c r="E10" s="17" t="s">
        <v>42</v>
      </c>
      <c r="F10" s="18" t="s">
        <v>43</v>
      </c>
      <c r="G10" s="19">
        <v>13576.446</v>
      </c>
      <c r="H10" s="20"/>
      <c r="I10" s="20"/>
      <c r="O10">
        <f>(I10*21)/100</f>
        <v>0</v>
      </c>
      <c r="P10" t="s">
        <v>17</v>
      </c>
    </row>
    <row r="11" spans="1:18" ht="12.5" x14ac:dyDescent="0.25">
      <c r="A11" s="21" t="s">
        <v>44</v>
      </c>
      <c r="E11" s="22" t="s">
        <v>41</v>
      </c>
    </row>
    <row r="12" spans="1:18" ht="39" x14ac:dyDescent="0.25">
      <c r="A12" s="23" t="s">
        <v>45</v>
      </c>
      <c r="E12" s="24" t="s">
        <v>46</v>
      </c>
    </row>
    <row r="13" spans="1:18" ht="137.5" x14ac:dyDescent="0.25">
      <c r="A13" t="s">
        <v>47</v>
      </c>
      <c r="E13" s="22" t="s">
        <v>48</v>
      </c>
    </row>
    <row r="14" spans="1:18" ht="25" x14ac:dyDescent="0.25">
      <c r="A14" s="11" t="s">
        <v>39</v>
      </c>
      <c r="B14" s="16" t="s">
        <v>17</v>
      </c>
      <c r="C14" s="16" t="s">
        <v>49</v>
      </c>
      <c r="D14" s="11" t="s">
        <v>41</v>
      </c>
      <c r="E14" s="17" t="s">
        <v>50</v>
      </c>
      <c r="F14" s="18" t="s">
        <v>43</v>
      </c>
      <c r="G14" s="19">
        <v>55.89</v>
      </c>
      <c r="H14" s="20"/>
      <c r="I14" s="20"/>
      <c r="O14">
        <f>(I14*21)/100</f>
        <v>0</v>
      </c>
      <c r="P14" t="s">
        <v>17</v>
      </c>
    </row>
    <row r="15" spans="1:18" ht="12.5" x14ac:dyDescent="0.25">
      <c r="A15" s="21" t="s">
        <v>44</v>
      </c>
      <c r="E15" s="22" t="s">
        <v>41</v>
      </c>
    </row>
    <row r="16" spans="1:18" ht="13" x14ac:dyDescent="0.25">
      <c r="A16" s="23" t="s">
        <v>45</v>
      </c>
      <c r="E16" s="24" t="s">
        <v>51</v>
      </c>
    </row>
    <row r="17" spans="1:18" ht="137.5" x14ac:dyDescent="0.25">
      <c r="A17" t="s">
        <v>47</v>
      </c>
      <c r="E17" s="22" t="s">
        <v>48</v>
      </c>
    </row>
    <row r="18" spans="1:18" ht="12.5" x14ac:dyDescent="0.25">
      <c r="A18" s="11" t="s">
        <v>39</v>
      </c>
      <c r="B18" s="16" t="s">
        <v>16</v>
      </c>
      <c r="C18" s="16" t="s">
        <v>52</v>
      </c>
      <c r="D18" s="11" t="s">
        <v>41</v>
      </c>
      <c r="E18" s="17" t="s">
        <v>53</v>
      </c>
      <c r="F18" s="18" t="s">
        <v>54</v>
      </c>
      <c r="G18" s="19">
        <v>1</v>
      </c>
      <c r="H18" s="20"/>
      <c r="I18" s="20"/>
      <c r="O18">
        <f>(I18*21)/100</f>
        <v>0</v>
      </c>
      <c r="P18" t="s">
        <v>17</v>
      </c>
    </row>
    <row r="19" spans="1:18" ht="12.5" x14ac:dyDescent="0.25">
      <c r="A19" s="21" t="s">
        <v>44</v>
      </c>
      <c r="E19" s="22" t="s">
        <v>41</v>
      </c>
    </row>
    <row r="20" spans="1:18" ht="13" x14ac:dyDescent="0.25">
      <c r="A20" s="23" t="s">
        <v>45</v>
      </c>
      <c r="E20" s="24" t="s">
        <v>41</v>
      </c>
    </row>
    <row r="21" spans="1:18" ht="12.5" x14ac:dyDescent="0.25">
      <c r="A21" t="s">
        <v>47</v>
      </c>
      <c r="E21" s="22" t="s">
        <v>55</v>
      </c>
    </row>
    <row r="22" spans="1:18" ht="12.75" customHeight="1" x14ac:dyDescent="0.3">
      <c r="A22" s="2" t="s">
        <v>37</v>
      </c>
      <c r="B22" s="2"/>
      <c r="C22" s="25" t="s">
        <v>23</v>
      </c>
      <c r="D22" s="2"/>
      <c r="E22" s="14" t="s">
        <v>56</v>
      </c>
      <c r="F22" s="2"/>
      <c r="G22" s="2"/>
      <c r="H22" s="2"/>
      <c r="I22" s="26"/>
      <c r="O22">
        <f>0+R22</f>
        <v>0</v>
      </c>
      <c r="Q22">
        <f>0+I23+I27+I31+I35+I39+I43+I47+I51+I55+I59+I63</f>
        <v>0</v>
      </c>
      <c r="R22">
        <f>0+O23+O27+O31+O35+O39+O43+O47+O51+O55+O59+O63</f>
        <v>0</v>
      </c>
    </row>
    <row r="23" spans="1:18" ht="25" x14ac:dyDescent="0.25">
      <c r="A23" s="11" t="s">
        <v>39</v>
      </c>
      <c r="B23" s="16" t="s">
        <v>27</v>
      </c>
      <c r="C23" s="16" t="s">
        <v>57</v>
      </c>
      <c r="D23" s="11" t="s">
        <v>41</v>
      </c>
      <c r="E23" s="17" t="s">
        <v>58</v>
      </c>
      <c r="F23" s="18" t="s">
        <v>59</v>
      </c>
      <c r="G23" s="19">
        <v>24.3</v>
      </c>
      <c r="H23" s="20"/>
      <c r="I23" s="20"/>
      <c r="O23">
        <f>(I23*21)/100</f>
        <v>0</v>
      </c>
      <c r="P23" t="s">
        <v>17</v>
      </c>
    </row>
    <row r="24" spans="1:18" ht="12.5" x14ac:dyDescent="0.25">
      <c r="A24" s="21" t="s">
        <v>44</v>
      </c>
      <c r="E24" s="22" t="s">
        <v>41</v>
      </c>
    </row>
    <row r="25" spans="1:18" ht="39" x14ac:dyDescent="0.25">
      <c r="A25" s="23" t="s">
        <v>45</v>
      </c>
      <c r="E25" s="24" t="s">
        <v>60</v>
      </c>
    </row>
    <row r="26" spans="1:18" ht="62.5" x14ac:dyDescent="0.25">
      <c r="A26" t="s">
        <v>47</v>
      </c>
      <c r="E26" s="22" t="s">
        <v>61</v>
      </c>
    </row>
    <row r="27" spans="1:18" ht="25" x14ac:dyDescent="0.25">
      <c r="A27" s="11" t="s">
        <v>39</v>
      </c>
      <c r="B27" s="16" t="s">
        <v>29</v>
      </c>
      <c r="C27" s="16" t="s">
        <v>62</v>
      </c>
      <c r="D27" s="11" t="s">
        <v>41</v>
      </c>
      <c r="E27" s="17" t="s">
        <v>63</v>
      </c>
      <c r="F27" s="18" t="s">
        <v>59</v>
      </c>
      <c r="G27" s="19">
        <v>48.6</v>
      </c>
      <c r="H27" s="20"/>
      <c r="I27" s="20"/>
      <c r="O27">
        <f>(I27*21)/100</f>
        <v>0</v>
      </c>
      <c r="P27" t="s">
        <v>17</v>
      </c>
    </row>
    <row r="28" spans="1:18" ht="12.5" x14ac:dyDescent="0.25">
      <c r="A28" s="21" t="s">
        <v>44</v>
      </c>
      <c r="E28" s="22" t="s">
        <v>41</v>
      </c>
    </row>
    <row r="29" spans="1:18" ht="39" x14ac:dyDescent="0.25">
      <c r="A29" s="23" t="s">
        <v>45</v>
      </c>
      <c r="E29" s="24" t="s">
        <v>64</v>
      </c>
    </row>
    <row r="30" spans="1:18" ht="62.5" x14ac:dyDescent="0.25">
      <c r="A30" t="s">
        <v>47</v>
      </c>
      <c r="E30" s="22" t="s">
        <v>61</v>
      </c>
    </row>
    <row r="31" spans="1:18" ht="12.5" x14ac:dyDescent="0.25">
      <c r="A31" s="11" t="s">
        <v>39</v>
      </c>
      <c r="B31" s="16" t="s">
        <v>31</v>
      </c>
      <c r="C31" s="16" t="s">
        <v>65</v>
      </c>
      <c r="D31" s="11" t="s">
        <v>41</v>
      </c>
      <c r="E31" s="17" t="s">
        <v>66</v>
      </c>
      <c r="F31" s="18" t="s">
        <v>59</v>
      </c>
      <c r="G31" s="19">
        <v>7482.1880000000001</v>
      </c>
      <c r="H31" s="20"/>
      <c r="I31" s="20"/>
      <c r="O31">
        <f>(I31*21)/100</f>
        <v>0</v>
      </c>
      <c r="P31" t="s">
        <v>17</v>
      </c>
    </row>
    <row r="32" spans="1:18" ht="12.5" x14ac:dyDescent="0.25">
      <c r="A32" s="21" t="s">
        <v>44</v>
      </c>
      <c r="E32" s="22" t="s">
        <v>41</v>
      </c>
    </row>
    <row r="33" spans="1:16" ht="182" x14ac:dyDescent="0.25">
      <c r="A33" s="23" t="s">
        <v>45</v>
      </c>
      <c r="E33" s="24" t="s">
        <v>67</v>
      </c>
    </row>
    <row r="34" spans="1:16" ht="312.5" x14ac:dyDescent="0.25">
      <c r="A34" t="s">
        <v>47</v>
      </c>
      <c r="E34" s="22" t="s">
        <v>68</v>
      </c>
    </row>
    <row r="35" spans="1:16" ht="12.5" x14ac:dyDescent="0.25">
      <c r="A35" s="11" t="s">
        <v>39</v>
      </c>
      <c r="B35" s="16" t="s">
        <v>69</v>
      </c>
      <c r="C35" s="16" t="s">
        <v>70</v>
      </c>
      <c r="D35" s="11" t="s">
        <v>41</v>
      </c>
      <c r="E35" s="17" t="s">
        <v>71</v>
      </c>
      <c r="F35" s="18" t="s">
        <v>59</v>
      </c>
      <c r="G35" s="19">
        <v>473.18799999999999</v>
      </c>
      <c r="H35" s="20"/>
      <c r="I35" s="20"/>
      <c r="O35">
        <f>(I35*21)/100</f>
        <v>0</v>
      </c>
      <c r="P35" t="s">
        <v>17</v>
      </c>
    </row>
    <row r="36" spans="1:16" ht="12.5" x14ac:dyDescent="0.25">
      <c r="A36" s="21" t="s">
        <v>44</v>
      </c>
      <c r="E36" s="22" t="s">
        <v>41</v>
      </c>
    </row>
    <row r="37" spans="1:16" ht="39" x14ac:dyDescent="0.25">
      <c r="A37" s="23" t="s">
        <v>45</v>
      </c>
      <c r="E37" s="24" t="s">
        <v>72</v>
      </c>
    </row>
    <row r="38" spans="1:16" ht="312.5" x14ac:dyDescent="0.25">
      <c r="A38" t="s">
        <v>47</v>
      </c>
      <c r="E38" s="22" t="s">
        <v>73</v>
      </c>
    </row>
    <row r="39" spans="1:16" ht="12.5" x14ac:dyDescent="0.25">
      <c r="A39" s="11" t="s">
        <v>39</v>
      </c>
      <c r="B39" s="16" t="s">
        <v>74</v>
      </c>
      <c r="C39" s="16" t="s">
        <v>75</v>
      </c>
      <c r="D39" s="11" t="s">
        <v>41</v>
      </c>
      <c r="E39" s="17" t="s">
        <v>76</v>
      </c>
      <c r="F39" s="18" t="s">
        <v>59</v>
      </c>
      <c r="G39" s="19">
        <v>473.18799999999999</v>
      </c>
      <c r="H39" s="20"/>
      <c r="I39" s="20"/>
      <c r="O39">
        <f>(I39*21)/100</f>
        <v>0</v>
      </c>
      <c r="P39" t="s">
        <v>17</v>
      </c>
    </row>
    <row r="40" spans="1:16" ht="12.5" x14ac:dyDescent="0.25">
      <c r="A40" s="21" t="s">
        <v>44</v>
      </c>
      <c r="E40" s="22" t="s">
        <v>41</v>
      </c>
    </row>
    <row r="41" spans="1:16" ht="39" x14ac:dyDescent="0.25">
      <c r="A41" s="23" t="s">
        <v>45</v>
      </c>
      <c r="E41" s="24" t="s">
        <v>72</v>
      </c>
    </row>
    <row r="42" spans="1:16" ht="187.5" x14ac:dyDescent="0.25">
      <c r="A42" t="s">
        <v>47</v>
      </c>
      <c r="E42" s="22" t="s">
        <v>77</v>
      </c>
    </row>
    <row r="43" spans="1:16" ht="12.5" x14ac:dyDescent="0.25">
      <c r="A43" s="11" t="s">
        <v>39</v>
      </c>
      <c r="B43" s="16" t="s">
        <v>34</v>
      </c>
      <c r="C43" s="16" t="s">
        <v>78</v>
      </c>
      <c r="D43" s="11" t="s">
        <v>41</v>
      </c>
      <c r="E43" s="17" t="s">
        <v>79</v>
      </c>
      <c r="F43" s="18" t="s">
        <v>59</v>
      </c>
      <c r="G43" s="19">
        <v>473.18799999999999</v>
      </c>
      <c r="H43" s="20"/>
      <c r="I43" s="20"/>
      <c r="O43">
        <f>(I43*21)/100</f>
        <v>0</v>
      </c>
      <c r="P43" t="s">
        <v>17</v>
      </c>
    </row>
    <row r="44" spans="1:16" ht="12.5" x14ac:dyDescent="0.25">
      <c r="A44" s="21" t="s">
        <v>44</v>
      </c>
      <c r="E44" s="22" t="s">
        <v>41</v>
      </c>
    </row>
    <row r="45" spans="1:16" ht="39" x14ac:dyDescent="0.25">
      <c r="A45" s="23" t="s">
        <v>45</v>
      </c>
      <c r="E45" s="24" t="s">
        <v>72</v>
      </c>
    </row>
    <row r="46" spans="1:16" ht="225" x14ac:dyDescent="0.25">
      <c r="A46" t="s">
        <v>47</v>
      </c>
      <c r="E46" s="22" t="s">
        <v>80</v>
      </c>
    </row>
    <row r="47" spans="1:16" ht="12.5" x14ac:dyDescent="0.25">
      <c r="A47" s="11" t="s">
        <v>39</v>
      </c>
      <c r="B47" s="16" t="s">
        <v>36</v>
      </c>
      <c r="C47" s="16" t="s">
        <v>81</v>
      </c>
      <c r="D47" s="11" t="s">
        <v>41</v>
      </c>
      <c r="E47" s="17" t="s">
        <v>82</v>
      </c>
      <c r="F47" s="18" t="s">
        <v>59</v>
      </c>
      <c r="G47" s="19">
        <v>5950.0929999999998</v>
      </c>
      <c r="H47" s="20"/>
      <c r="I47" s="20"/>
      <c r="O47">
        <f>(I47*21)/100</f>
        <v>0</v>
      </c>
      <c r="P47" t="s">
        <v>17</v>
      </c>
    </row>
    <row r="48" spans="1:16" ht="12.5" x14ac:dyDescent="0.25">
      <c r="A48" s="21" t="s">
        <v>44</v>
      </c>
      <c r="E48" s="22" t="s">
        <v>83</v>
      </c>
    </row>
    <row r="49" spans="1:16" ht="65" x14ac:dyDescent="0.25">
      <c r="A49" s="23" t="s">
        <v>45</v>
      </c>
      <c r="E49" s="24" t="s">
        <v>84</v>
      </c>
    </row>
    <row r="50" spans="1:16" ht="225" x14ac:dyDescent="0.25">
      <c r="A50" t="s">
        <v>47</v>
      </c>
      <c r="E50" s="22" t="s">
        <v>85</v>
      </c>
    </row>
    <row r="51" spans="1:16" ht="12.5" x14ac:dyDescent="0.25">
      <c r="A51" s="11" t="s">
        <v>39</v>
      </c>
      <c r="B51" s="16" t="s">
        <v>86</v>
      </c>
      <c r="C51" s="16" t="s">
        <v>87</v>
      </c>
      <c r="D51" s="11" t="s">
        <v>41</v>
      </c>
      <c r="E51" s="17" t="s">
        <v>88</v>
      </c>
      <c r="F51" s="18" t="s">
        <v>89</v>
      </c>
      <c r="G51" s="19">
        <v>121.5</v>
      </c>
      <c r="H51" s="20"/>
      <c r="I51" s="20"/>
      <c r="O51">
        <f>(I51*21)/100</f>
        <v>0</v>
      </c>
      <c r="P51" t="s">
        <v>17</v>
      </c>
    </row>
    <row r="52" spans="1:16" ht="12.5" x14ac:dyDescent="0.25">
      <c r="A52" s="21" t="s">
        <v>44</v>
      </c>
      <c r="E52" s="22" t="s">
        <v>41</v>
      </c>
    </row>
    <row r="53" spans="1:16" ht="39" x14ac:dyDescent="0.25">
      <c r="A53" s="23" t="s">
        <v>45</v>
      </c>
      <c r="E53" s="24" t="s">
        <v>90</v>
      </c>
    </row>
    <row r="54" spans="1:16" ht="25" x14ac:dyDescent="0.25">
      <c r="A54" t="s">
        <v>47</v>
      </c>
      <c r="E54" s="22" t="s">
        <v>91</v>
      </c>
    </row>
    <row r="55" spans="1:16" ht="12.5" x14ac:dyDescent="0.25">
      <c r="A55" s="11" t="s">
        <v>39</v>
      </c>
      <c r="B55" s="16" t="s">
        <v>92</v>
      </c>
      <c r="C55" s="16" t="s">
        <v>93</v>
      </c>
      <c r="D55" s="11" t="s">
        <v>41</v>
      </c>
      <c r="E55" s="17" t="s">
        <v>94</v>
      </c>
      <c r="F55" s="18" t="s">
        <v>89</v>
      </c>
      <c r="G55" s="19">
        <v>6.44</v>
      </c>
      <c r="H55" s="20"/>
      <c r="I55" s="20"/>
      <c r="O55">
        <f>(I55*21)/100</f>
        <v>0</v>
      </c>
      <c r="P55" t="s">
        <v>17</v>
      </c>
    </row>
    <row r="56" spans="1:16" ht="12.5" x14ac:dyDescent="0.25">
      <c r="A56" s="21" t="s">
        <v>44</v>
      </c>
      <c r="E56" s="22" t="s">
        <v>41</v>
      </c>
    </row>
    <row r="57" spans="1:16" ht="13" x14ac:dyDescent="0.25">
      <c r="A57" s="23" t="s">
        <v>45</v>
      </c>
      <c r="E57" s="24" t="s">
        <v>95</v>
      </c>
    </row>
    <row r="58" spans="1:16" ht="37.5" x14ac:dyDescent="0.25">
      <c r="A58" t="s">
        <v>47</v>
      </c>
      <c r="E58" s="22" t="s">
        <v>96</v>
      </c>
    </row>
    <row r="59" spans="1:16" ht="12.5" x14ac:dyDescent="0.25">
      <c r="A59" s="11" t="s">
        <v>39</v>
      </c>
      <c r="B59" s="16" t="s">
        <v>97</v>
      </c>
      <c r="C59" s="16" t="s">
        <v>98</v>
      </c>
      <c r="D59" s="11" t="s">
        <v>41</v>
      </c>
      <c r="E59" s="17" t="s">
        <v>99</v>
      </c>
      <c r="F59" s="18" t="s">
        <v>89</v>
      </c>
      <c r="G59" s="19">
        <v>6.44</v>
      </c>
      <c r="H59" s="20"/>
      <c r="I59" s="20"/>
      <c r="O59">
        <f>(I59*21)/100</f>
        <v>0</v>
      </c>
      <c r="P59" t="s">
        <v>17</v>
      </c>
    </row>
    <row r="60" spans="1:16" ht="12.5" x14ac:dyDescent="0.25">
      <c r="A60" s="21" t="s">
        <v>44</v>
      </c>
      <c r="E60" s="22" t="s">
        <v>41</v>
      </c>
    </row>
    <row r="61" spans="1:16" ht="13" x14ac:dyDescent="0.25">
      <c r="A61" s="23" t="s">
        <v>45</v>
      </c>
      <c r="E61" s="24" t="s">
        <v>95</v>
      </c>
    </row>
    <row r="62" spans="1:16" ht="25" x14ac:dyDescent="0.25">
      <c r="A62" t="s">
        <v>47</v>
      </c>
      <c r="E62" s="22" t="s">
        <v>100</v>
      </c>
    </row>
    <row r="63" spans="1:16" ht="12.5" x14ac:dyDescent="0.25">
      <c r="A63" s="11" t="s">
        <v>39</v>
      </c>
      <c r="B63" s="16" t="s">
        <v>101</v>
      </c>
      <c r="C63" s="16" t="s">
        <v>102</v>
      </c>
      <c r="D63" s="11" t="s">
        <v>41</v>
      </c>
      <c r="E63" s="17" t="s">
        <v>103</v>
      </c>
      <c r="F63" s="18" t="s">
        <v>89</v>
      </c>
      <c r="G63" s="19">
        <v>6.44</v>
      </c>
      <c r="H63" s="20"/>
      <c r="I63" s="20"/>
      <c r="O63">
        <f>(I63*21)/100</f>
        <v>0</v>
      </c>
      <c r="P63" t="s">
        <v>17</v>
      </c>
    </row>
    <row r="64" spans="1:16" ht="12.5" x14ac:dyDescent="0.25">
      <c r="A64" s="21" t="s">
        <v>44</v>
      </c>
      <c r="E64" s="22" t="s">
        <v>41</v>
      </c>
    </row>
    <row r="65" spans="1:18" ht="13" x14ac:dyDescent="0.25">
      <c r="A65" s="23" t="s">
        <v>45</v>
      </c>
      <c r="E65" s="24" t="s">
        <v>95</v>
      </c>
    </row>
    <row r="66" spans="1:18" ht="37.5" x14ac:dyDescent="0.25">
      <c r="A66" t="s">
        <v>47</v>
      </c>
      <c r="E66" s="22" t="s">
        <v>104</v>
      </c>
    </row>
    <row r="67" spans="1:18" ht="12.75" customHeight="1" x14ac:dyDescent="0.3">
      <c r="A67" s="2" t="s">
        <v>37</v>
      </c>
      <c r="B67" s="2"/>
      <c r="C67" s="25" t="s">
        <v>27</v>
      </c>
      <c r="D67" s="2"/>
      <c r="E67" s="14" t="s">
        <v>105</v>
      </c>
      <c r="F67" s="2"/>
      <c r="G67" s="2"/>
      <c r="H67" s="2"/>
      <c r="I67" s="26"/>
      <c r="O67">
        <f>0+R67</f>
        <v>0</v>
      </c>
      <c r="Q67">
        <f>0+I68+I72</f>
        <v>0</v>
      </c>
      <c r="R67">
        <f>0+O68+O72</f>
        <v>0</v>
      </c>
    </row>
    <row r="68" spans="1:18" ht="12.5" x14ac:dyDescent="0.25">
      <c r="A68" s="11" t="s">
        <v>39</v>
      </c>
      <c r="B68" s="16" t="s">
        <v>106</v>
      </c>
      <c r="C68" s="16" t="s">
        <v>107</v>
      </c>
      <c r="D68" s="11" t="s">
        <v>41</v>
      </c>
      <c r="E68" s="17" t="s">
        <v>108</v>
      </c>
      <c r="F68" s="18" t="s">
        <v>59</v>
      </c>
      <c r="G68" s="19">
        <v>3.375</v>
      </c>
      <c r="H68" s="20"/>
      <c r="I68" s="20"/>
      <c r="O68">
        <f>(I68*21)/100</f>
        <v>0</v>
      </c>
      <c r="P68" t="s">
        <v>17</v>
      </c>
    </row>
    <row r="69" spans="1:18" ht="12.5" x14ac:dyDescent="0.25">
      <c r="A69" s="21" t="s">
        <v>44</v>
      </c>
      <c r="E69" s="22" t="s">
        <v>41</v>
      </c>
    </row>
    <row r="70" spans="1:18" ht="13" x14ac:dyDescent="0.25">
      <c r="A70" s="23" t="s">
        <v>45</v>
      </c>
      <c r="E70" s="24" t="s">
        <v>109</v>
      </c>
    </row>
    <row r="71" spans="1:18" ht="350" x14ac:dyDescent="0.25">
      <c r="A71" t="s">
        <v>47</v>
      </c>
      <c r="E71" s="22" t="s">
        <v>110</v>
      </c>
    </row>
    <row r="72" spans="1:18" ht="12.5" x14ac:dyDescent="0.25">
      <c r="A72" s="11" t="s">
        <v>39</v>
      </c>
      <c r="B72" s="16" t="s">
        <v>111</v>
      </c>
      <c r="C72" s="16" t="s">
        <v>112</v>
      </c>
      <c r="D72" s="11" t="s">
        <v>41</v>
      </c>
      <c r="E72" s="17" t="s">
        <v>113</v>
      </c>
      <c r="F72" s="18" t="s">
        <v>59</v>
      </c>
      <c r="G72" s="19">
        <v>53.475999999999999</v>
      </c>
      <c r="H72" s="20"/>
      <c r="I72" s="20"/>
      <c r="O72">
        <f>(I72*21)/100</f>
        <v>0</v>
      </c>
      <c r="P72" t="s">
        <v>17</v>
      </c>
    </row>
    <row r="73" spans="1:18" ht="12.5" x14ac:dyDescent="0.25">
      <c r="A73" s="21" t="s">
        <v>44</v>
      </c>
      <c r="E73" s="22" t="s">
        <v>41</v>
      </c>
    </row>
    <row r="74" spans="1:18" ht="78" x14ac:dyDescent="0.25">
      <c r="A74" s="23" t="s">
        <v>45</v>
      </c>
      <c r="E74" s="24" t="s">
        <v>114</v>
      </c>
    </row>
    <row r="75" spans="1:18" ht="37.5" x14ac:dyDescent="0.25">
      <c r="A75" t="s">
        <v>47</v>
      </c>
      <c r="E75" s="22" t="s">
        <v>115</v>
      </c>
    </row>
    <row r="76" spans="1:18" ht="12.75" customHeight="1" x14ac:dyDescent="0.3">
      <c r="A76" s="2" t="s">
        <v>37</v>
      </c>
      <c r="B76" s="2"/>
      <c r="C76" s="25" t="s">
        <v>29</v>
      </c>
      <c r="D76" s="2"/>
      <c r="E76" s="14" t="s">
        <v>116</v>
      </c>
      <c r="F76" s="2"/>
      <c r="G76" s="2"/>
      <c r="H76" s="2"/>
      <c r="I76" s="26"/>
      <c r="O76">
        <f>0+R76</f>
        <v>0</v>
      </c>
      <c r="Q76">
        <f>0+I77+I81+I85+I89+I93</f>
        <v>0</v>
      </c>
      <c r="R76">
        <f>0+O77+O81+O85+O89+O93</f>
        <v>0</v>
      </c>
    </row>
    <row r="77" spans="1:18" ht="12.5" x14ac:dyDescent="0.25">
      <c r="A77" s="11" t="s">
        <v>39</v>
      </c>
      <c r="B77" s="16" t="s">
        <v>117</v>
      </c>
      <c r="C77" s="16" t="s">
        <v>118</v>
      </c>
      <c r="D77" s="11" t="s">
        <v>41</v>
      </c>
      <c r="E77" s="17" t="s">
        <v>119</v>
      </c>
      <c r="F77" s="18" t="s">
        <v>89</v>
      </c>
      <c r="G77" s="19">
        <v>121.5</v>
      </c>
      <c r="H77" s="20"/>
      <c r="I77" s="20"/>
      <c r="O77">
        <f>(I77*21)/100</f>
        <v>0</v>
      </c>
      <c r="P77" t="s">
        <v>17</v>
      </c>
    </row>
    <row r="78" spans="1:18" ht="12.5" x14ac:dyDescent="0.25">
      <c r="A78" s="21" t="s">
        <v>44</v>
      </c>
      <c r="E78" s="22" t="s">
        <v>41</v>
      </c>
    </row>
    <row r="79" spans="1:18" ht="39" x14ac:dyDescent="0.25">
      <c r="A79" s="23" t="s">
        <v>45</v>
      </c>
      <c r="E79" s="24" t="s">
        <v>90</v>
      </c>
    </row>
    <row r="80" spans="1:18" ht="50" x14ac:dyDescent="0.25">
      <c r="A80" t="s">
        <v>47</v>
      </c>
      <c r="E80" s="22" t="s">
        <v>120</v>
      </c>
    </row>
    <row r="81" spans="1:16" ht="12.5" x14ac:dyDescent="0.25">
      <c r="A81" s="11" t="s">
        <v>39</v>
      </c>
      <c r="B81" s="16" t="s">
        <v>121</v>
      </c>
      <c r="C81" s="16" t="s">
        <v>122</v>
      </c>
      <c r="D81" s="11" t="s">
        <v>41</v>
      </c>
      <c r="E81" s="17" t="s">
        <v>123</v>
      </c>
      <c r="F81" s="18" t="s">
        <v>89</v>
      </c>
      <c r="G81" s="19">
        <v>243</v>
      </c>
      <c r="H81" s="20"/>
      <c r="I81" s="20"/>
      <c r="O81">
        <f>(I81*21)/100</f>
        <v>0</v>
      </c>
      <c r="P81" t="s">
        <v>17</v>
      </c>
    </row>
    <row r="82" spans="1:16" ht="12.5" x14ac:dyDescent="0.25">
      <c r="A82" s="21" t="s">
        <v>44</v>
      </c>
      <c r="E82" s="22" t="s">
        <v>41</v>
      </c>
    </row>
    <row r="83" spans="1:16" ht="65" x14ac:dyDescent="0.25">
      <c r="A83" s="23" t="s">
        <v>45</v>
      </c>
      <c r="E83" s="24" t="s">
        <v>124</v>
      </c>
    </row>
    <row r="84" spans="1:16" ht="50" x14ac:dyDescent="0.25">
      <c r="A84" t="s">
        <v>47</v>
      </c>
      <c r="E84" s="22" t="s">
        <v>120</v>
      </c>
    </row>
    <row r="85" spans="1:16" ht="12.5" x14ac:dyDescent="0.25">
      <c r="A85" s="11" t="s">
        <v>39</v>
      </c>
      <c r="B85" s="16" t="s">
        <v>125</v>
      </c>
      <c r="C85" s="16" t="s">
        <v>126</v>
      </c>
      <c r="D85" s="11" t="s">
        <v>41</v>
      </c>
      <c r="E85" s="17" t="s">
        <v>127</v>
      </c>
      <c r="F85" s="18" t="s">
        <v>89</v>
      </c>
      <c r="G85" s="19">
        <v>121.5</v>
      </c>
      <c r="H85" s="20"/>
      <c r="I85" s="20"/>
      <c r="O85">
        <f>(I85*21)/100</f>
        <v>0</v>
      </c>
      <c r="P85" t="s">
        <v>17</v>
      </c>
    </row>
    <row r="86" spans="1:16" ht="12.5" x14ac:dyDescent="0.25">
      <c r="A86" s="21" t="s">
        <v>44</v>
      </c>
      <c r="E86" s="22" t="s">
        <v>41</v>
      </c>
    </row>
    <row r="87" spans="1:16" ht="39" x14ac:dyDescent="0.25">
      <c r="A87" s="23" t="s">
        <v>45</v>
      </c>
      <c r="E87" s="24" t="s">
        <v>90</v>
      </c>
    </row>
    <row r="88" spans="1:16" ht="137.5" x14ac:dyDescent="0.25">
      <c r="A88" t="s">
        <v>47</v>
      </c>
      <c r="E88" s="22" t="s">
        <v>128</v>
      </c>
    </row>
    <row r="89" spans="1:16" ht="25" x14ac:dyDescent="0.25">
      <c r="A89" s="11" t="s">
        <v>39</v>
      </c>
      <c r="B89" s="16" t="s">
        <v>129</v>
      </c>
      <c r="C89" s="16" t="s">
        <v>130</v>
      </c>
      <c r="D89" s="11" t="s">
        <v>41</v>
      </c>
      <c r="E89" s="17" t="s">
        <v>131</v>
      </c>
      <c r="F89" s="18" t="s">
        <v>89</v>
      </c>
      <c r="G89" s="19">
        <v>121.5</v>
      </c>
      <c r="H89" s="20"/>
      <c r="I89" s="20"/>
      <c r="O89">
        <f>(I89*21)/100</f>
        <v>0</v>
      </c>
      <c r="P89" t="s">
        <v>17</v>
      </c>
    </row>
    <row r="90" spans="1:16" ht="12.5" x14ac:dyDescent="0.25">
      <c r="A90" s="21" t="s">
        <v>44</v>
      </c>
      <c r="E90" s="22" t="s">
        <v>41</v>
      </c>
    </row>
    <row r="91" spans="1:16" ht="39" x14ac:dyDescent="0.25">
      <c r="A91" s="23" t="s">
        <v>45</v>
      </c>
      <c r="E91" s="24" t="s">
        <v>90</v>
      </c>
    </row>
    <row r="92" spans="1:16" ht="137.5" x14ac:dyDescent="0.25">
      <c r="A92" t="s">
        <v>47</v>
      </c>
      <c r="E92" s="22" t="s">
        <v>128</v>
      </c>
    </row>
    <row r="93" spans="1:16" ht="25" x14ac:dyDescent="0.25">
      <c r="A93" s="11" t="s">
        <v>39</v>
      </c>
      <c r="B93" s="16" t="s">
        <v>132</v>
      </c>
      <c r="C93" s="16" t="s">
        <v>133</v>
      </c>
      <c r="D93" s="11" t="s">
        <v>41</v>
      </c>
      <c r="E93" s="17" t="s">
        <v>134</v>
      </c>
      <c r="F93" s="18" t="s">
        <v>89</v>
      </c>
      <c r="G93" s="19">
        <v>121.5</v>
      </c>
      <c r="H93" s="20"/>
      <c r="I93" s="20"/>
      <c r="O93">
        <f>(I93*21)/100</f>
        <v>0</v>
      </c>
      <c r="P93" t="s">
        <v>17</v>
      </c>
    </row>
    <row r="94" spans="1:16" ht="12.5" x14ac:dyDescent="0.25">
      <c r="A94" s="21" t="s">
        <v>44</v>
      </c>
      <c r="E94" s="22" t="s">
        <v>41</v>
      </c>
    </row>
    <row r="95" spans="1:16" ht="39" x14ac:dyDescent="0.25">
      <c r="A95" s="23" t="s">
        <v>45</v>
      </c>
      <c r="E95" s="24" t="s">
        <v>90</v>
      </c>
    </row>
    <row r="96" spans="1:16" ht="137.5" x14ac:dyDescent="0.25">
      <c r="A96" t="s">
        <v>47</v>
      </c>
      <c r="E96" s="22" t="s">
        <v>128</v>
      </c>
    </row>
    <row r="97" spans="1:18" ht="12.75" customHeight="1" x14ac:dyDescent="0.3">
      <c r="A97" s="2" t="s">
        <v>37</v>
      </c>
      <c r="B97" s="2"/>
      <c r="C97" s="25" t="s">
        <v>74</v>
      </c>
      <c r="D97" s="2"/>
      <c r="E97" s="14" t="s">
        <v>135</v>
      </c>
      <c r="F97" s="2"/>
      <c r="G97" s="2"/>
      <c r="H97" s="2"/>
      <c r="I97" s="26"/>
      <c r="O97">
        <f>0+R97</f>
        <v>0</v>
      </c>
      <c r="Q97">
        <f>0+I98+I102+I106+I110+I114+I118+I122+I126</f>
        <v>0</v>
      </c>
      <c r="R97">
        <f>0+O98+O102+O106+O110+O114+O118+O122+O126</f>
        <v>0</v>
      </c>
    </row>
    <row r="98" spans="1:18" ht="12.5" x14ac:dyDescent="0.25">
      <c r="A98" s="11" t="s">
        <v>39</v>
      </c>
      <c r="B98" s="16" t="s">
        <v>136</v>
      </c>
      <c r="C98" s="16" t="s">
        <v>137</v>
      </c>
      <c r="D98" s="11" t="s">
        <v>41</v>
      </c>
      <c r="E98" s="17" t="s">
        <v>138</v>
      </c>
      <c r="F98" s="18" t="s">
        <v>139</v>
      </c>
      <c r="G98" s="19">
        <v>297</v>
      </c>
      <c r="H98" s="20"/>
      <c r="I98" s="20"/>
      <c r="O98">
        <f>(I98*21)/100</f>
        <v>0</v>
      </c>
      <c r="P98" t="s">
        <v>17</v>
      </c>
    </row>
    <row r="99" spans="1:18" ht="12.5" x14ac:dyDescent="0.25">
      <c r="A99" s="21" t="s">
        <v>44</v>
      </c>
      <c r="E99" s="22" t="s">
        <v>41</v>
      </c>
    </row>
    <row r="100" spans="1:18" ht="13" x14ac:dyDescent="0.25">
      <c r="A100" s="23" t="s">
        <v>45</v>
      </c>
      <c r="E100" s="24" t="s">
        <v>140</v>
      </c>
    </row>
    <row r="101" spans="1:18" ht="250" x14ac:dyDescent="0.25">
      <c r="A101" t="s">
        <v>47</v>
      </c>
      <c r="E101" s="22" t="s">
        <v>141</v>
      </c>
    </row>
    <row r="102" spans="1:18" ht="12.5" x14ac:dyDescent="0.25">
      <c r="A102" s="11" t="s">
        <v>39</v>
      </c>
      <c r="B102" s="16" t="s">
        <v>142</v>
      </c>
      <c r="C102" s="16" t="s">
        <v>143</v>
      </c>
      <c r="D102" s="11" t="s">
        <v>41</v>
      </c>
      <c r="E102" s="17" t="s">
        <v>144</v>
      </c>
      <c r="F102" s="18" t="s">
        <v>139</v>
      </c>
      <c r="G102" s="19">
        <v>199.79300000000001</v>
      </c>
      <c r="H102" s="20"/>
      <c r="I102" s="20"/>
      <c r="O102">
        <f>(I102*21)/100</f>
        <v>0</v>
      </c>
      <c r="P102" t="s">
        <v>17</v>
      </c>
    </row>
    <row r="103" spans="1:18" ht="12.5" x14ac:dyDescent="0.25">
      <c r="A103" s="21" t="s">
        <v>44</v>
      </c>
      <c r="E103" s="22" t="s">
        <v>41</v>
      </c>
    </row>
    <row r="104" spans="1:18" ht="13" x14ac:dyDescent="0.25">
      <c r="A104" s="23" t="s">
        <v>45</v>
      </c>
      <c r="E104" s="24" t="s">
        <v>145</v>
      </c>
    </row>
    <row r="105" spans="1:18" ht="250" x14ac:dyDescent="0.25">
      <c r="A105" t="s">
        <v>47</v>
      </c>
      <c r="E105" s="22" t="s">
        <v>141</v>
      </c>
    </row>
    <row r="106" spans="1:18" ht="12.5" x14ac:dyDescent="0.25">
      <c r="A106" s="11" t="s">
        <v>39</v>
      </c>
      <c r="B106" s="16" t="s">
        <v>146</v>
      </c>
      <c r="C106" s="16" t="s">
        <v>147</v>
      </c>
      <c r="D106" s="11" t="s">
        <v>41</v>
      </c>
      <c r="E106" s="17" t="s">
        <v>148</v>
      </c>
      <c r="F106" s="18" t="s">
        <v>54</v>
      </c>
      <c r="G106" s="19">
        <v>10</v>
      </c>
      <c r="H106" s="20"/>
      <c r="I106" s="20"/>
      <c r="O106">
        <f>(I106*21)/100</f>
        <v>0</v>
      </c>
      <c r="P106" t="s">
        <v>17</v>
      </c>
    </row>
    <row r="107" spans="1:18" ht="12.5" x14ac:dyDescent="0.25">
      <c r="A107" s="21" t="s">
        <v>44</v>
      </c>
      <c r="E107" s="22" t="s">
        <v>41</v>
      </c>
    </row>
    <row r="108" spans="1:18" ht="13" x14ac:dyDescent="0.25">
      <c r="A108" s="23" t="s">
        <v>45</v>
      </c>
      <c r="E108" s="24" t="s">
        <v>41</v>
      </c>
    </row>
    <row r="109" spans="1:18" ht="237.5" x14ac:dyDescent="0.25">
      <c r="A109" t="s">
        <v>47</v>
      </c>
      <c r="E109" s="22" t="s">
        <v>149</v>
      </c>
    </row>
    <row r="110" spans="1:18" ht="12.5" x14ac:dyDescent="0.25">
      <c r="A110" s="11" t="s">
        <v>39</v>
      </c>
      <c r="B110" s="16" t="s">
        <v>150</v>
      </c>
      <c r="C110" s="16" t="s">
        <v>151</v>
      </c>
      <c r="D110" s="11" t="s">
        <v>41</v>
      </c>
      <c r="E110" s="17" t="s">
        <v>152</v>
      </c>
      <c r="F110" s="18" t="s">
        <v>54</v>
      </c>
      <c r="G110" s="19">
        <v>5</v>
      </c>
      <c r="H110" s="20"/>
      <c r="I110" s="20"/>
      <c r="O110">
        <f>(I110*21)/100</f>
        <v>0</v>
      </c>
      <c r="P110" t="s">
        <v>17</v>
      </c>
    </row>
    <row r="111" spans="1:18" ht="12.5" x14ac:dyDescent="0.25">
      <c r="A111" s="21" t="s">
        <v>44</v>
      </c>
      <c r="E111" s="22" t="s">
        <v>41</v>
      </c>
    </row>
    <row r="112" spans="1:18" ht="13" x14ac:dyDescent="0.25">
      <c r="A112" s="23" t="s">
        <v>45</v>
      </c>
      <c r="E112" s="24" t="s">
        <v>41</v>
      </c>
    </row>
    <row r="113" spans="1:16" ht="237.5" x14ac:dyDescent="0.25">
      <c r="A113" t="s">
        <v>47</v>
      </c>
      <c r="E113" s="22" t="s">
        <v>149</v>
      </c>
    </row>
    <row r="114" spans="1:16" ht="12.5" x14ac:dyDescent="0.25">
      <c r="A114" s="11" t="s">
        <v>39</v>
      </c>
      <c r="B114" s="16" t="s">
        <v>153</v>
      </c>
      <c r="C114" s="16" t="s">
        <v>154</v>
      </c>
      <c r="D114" s="11" t="s">
        <v>41</v>
      </c>
      <c r="E114" s="17" t="s">
        <v>155</v>
      </c>
      <c r="F114" s="18" t="s">
        <v>59</v>
      </c>
      <c r="G114" s="19">
        <v>192.946</v>
      </c>
      <c r="H114" s="20"/>
      <c r="I114" s="20"/>
      <c r="O114">
        <f>(I114*21)/100</f>
        <v>0</v>
      </c>
      <c r="P114" t="s">
        <v>17</v>
      </c>
    </row>
    <row r="115" spans="1:16" ht="12.5" x14ac:dyDescent="0.25">
      <c r="A115" s="21" t="s">
        <v>44</v>
      </c>
      <c r="E115" s="22" t="s">
        <v>41</v>
      </c>
    </row>
    <row r="116" spans="1:16" ht="182" x14ac:dyDescent="0.25">
      <c r="A116" s="23" t="s">
        <v>45</v>
      </c>
      <c r="E116" s="24" t="s">
        <v>156</v>
      </c>
    </row>
    <row r="117" spans="1:16" ht="350" x14ac:dyDescent="0.25">
      <c r="A117" t="s">
        <v>47</v>
      </c>
      <c r="E117" s="22" t="s">
        <v>110</v>
      </c>
    </row>
    <row r="118" spans="1:16" ht="12.5" x14ac:dyDescent="0.25">
      <c r="A118" s="11" t="s">
        <v>39</v>
      </c>
      <c r="B118" s="16" t="s">
        <v>157</v>
      </c>
      <c r="C118" s="16" t="s">
        <v>158</v>
      </c>
      <c r="D118" s="11" t="s">
        <v>41</v>
      </c>
      <c r="E118" s="17" t="s">
        <v>159</v>
      </c>
      <c r="F118" s="18" t="s">
        <v>139</v>
      </c>
      <c r="G118" s="19">
        <v>270.2</v>
      </c>
      <c r="H118" s="20"/>
      <c r="I118" s="20"/>
      <c r="O118">
        <f>(I118*21)/100</f>
        <v>0</v>
      </c>
      <c r="P118" t="s">
        <v>17</v>
      </c>
    </row>
    <row r="119" spans="1:16" ht="12.5" x14ac:dyDescent="0.25">
      <c r="A119" s="21" t="s">
        <v>44</v>
      </c>
      <c r="E119" s="22" t="s">
        <v>41</v>
      </c>
    </row>
    <row r="120" spans="1:16" ht="13" x14ac:dyDescent="0.25">
      <c r="A120" s="23" t="s">
        <v>45</v>
      </c>
      <c r="E120" s="24" t="s">
        <v>160</v>
      </c>
    </row>
    <row r="121" spans="1:16" ht="50" x14ac:dyDescent="0.25">
      <c r="A121" t="s">
        <v>47</v>
      </c>
      <c r="E121" s="22" t="s">
        <v>161</v>
      </c>
    </row>
    <row r="122" spans="1:16" ht="12.5" x14ac:dyDescent="0.25">
      <c r="A122" s="11" t="s">
        <v>39</v>
      </c>
      <c r="B122" s="16" t="s">
        <v>162</v>
      </c>
      <c r="C122" s="16" t="s">
        <v>163</v>
      </c>
      <c r="D122" s="11" t="s">
        <v>41</v>
      </c>
      <c r="E122" s="17" t="s">
        <v>164</v>
      </c>
      <c r="F122" s="18" t="s">
        <v>139</v>
      </c>
      <c r="G122" s="19">
        <v>181.63</v>
      </c>
      <c r="H122" s="20"/>
      <c r="I122" s="20"/>
      <c r="O122">
        <f>(I122*21)/100</f>
        <v>0</v>
      </c>
      <c r="P122" t="s">
        <v>17</v>
      </c>
    </row>
    <row r="123" spans="1:16" ht="12.5" x14ac:dyDescent="0.25">
      <c r="A123" s="21" t="s">
        <v>44</v>
      </c>
      <c r="E123" s="22" t="s">
        <v>41</v>
      </c>
    </row>
    <row r="124" spans="1:16" ht="13" x14ac:dyDescent="0.25">
      <c r="A124" s="23" t="s">
        <v>45</v>
      </c>
      <c r="E124" s="24" t="s">
        <v>41</v>
      </c>
    </row>
    <row r="125" spans="1:16" ht="50" x14ac:dyDescent="0.25">
      <c r="A125" t="s">
        <v>47</v>
      </c>
      <c r="E125" s="22" t="s">
        <v>161</v>
      </c>
    </row>
    <row r="126" spans="1:16" ht="12.5" x14ac:dyDescent="0.25">
      <c r="A126" s="11" t="s">
        <v>39</v>
      </c>
      <c r="B126" s="16" t="s">
        <v>165</v>
      </c>
      <c r="C126" s="16" t="s">
        <v>166</v>
      </c>
      <c r="D126" s="11" t="s">
        <v>41</v>
      </c>
      <c r="E126" s="17" t="s">
        <v>167</v>
      </c>
      <c r="F126" s="18" t="s">
        <v>139</v>
      </c>
      <c r="G126" s="19">
        <v>451.63</v>
      </c>
      <c r="H126" s="20"/>
      <c r="I126" s="20"/>
      <c r="O126">
        <f>(I126*21)/100</f>
        <v>0</v>
      </c>
      <c r="P126" t="s">
        <v>17</v>
      </c>
    </row>
    <row r="127" spans="1:16" ht="12.5" x14ac:dyDescent="0.25">
      <c r="A127" s="21" t="s">
        <v>44</v>
      </c>
      <c r="E127" s="22" t="s">
        <v>41</v>
      </c>
    </row>
    <row r="128" spans="1:16" ht="13" x14ac:dyDescent="0.25">
      <c r="A128" s="23" t="s">
        <v>45</v>
      </c>
      <c r="E128" s="24" t="s">
        <v>168</v>
      </c>
    </row>
    <row r="129" spans="1:18" ht="25" x14ac:dyDescent="0.25">
      <c r="A129" t="s">
        <v>47</v>
      </c>
      <c r="E129" s="22" t="s">
        <v>169</v>
      </c>
    </row>
    <row r="130" spans="1:18" ht="12.75" customHeight="1" x14ac:dyDescent="0.3">
      <c r="A130" s="2" t="s">
        <v>37</v>
      </c>
      <c r="B130" s="2"/>
      <c r="C130" s="25" t="s">
        <v>34</v>
      </c>
      <c r="D130" s="2"/>
      <c r="E130" s="14" t="s">
        <v>170</v>
      </c>
      <c r="F130" s="2"/>
      <c r="G130" s="2"/>
      <c r="H130" s="2"/>
      <c r="I130" s="26"/>
      <c r="O130">
        <f>0+R130</f>
        <v>0</v>
      </c>
      <c r="Q130">
        <f>0+I131+I135</f>
        <v>0</v>
      </c>
      <c r="R130">
        <f>0+O131+O135</f>
        <v>0</v>
      </c>
    </row>
    <row r="131" spans="1:18" ht="12.5" x14ac:dyDescent="0.25">
      <c r="A131" s="11" t="s">
        <v>39</v>
      </c>
      <c r="B131" s="16" t="s">
        <v>171</v>
      </c>
      <c r="C131" s="16" t="s">
        <v>172</v>
      </c>
      <c r="D131" s="11" t="s">
        <v>41</v>
      </c>
      <c r="E131" s="17" t="s">
        <v>173</v>
      </c>
      <c r="F131" s="18" t="s">
        <v>139</v>
      </c>
      <c r="G131" s="19">
        <v>77.2</v>
      </c>
      <c r="H131" s="20"/>
      <c r="I131" s="20"/>
      <c r="O131">
        <f>(I131*21)/100</f>
        <v>0</v>
      </c>
      <c r="P131" t="s">
        <v>17</v>
      </c>
    </row>
    <row r="132" spans="1:18" ht="12.5" x14ac:dyDescent="0.25">
      <c r="A132" s="21" t="s">
        <v>44</v>
      </c>
      <c r="E132" s="22" t="s">
        <v>41</v>
      </c>
    </row>
    <row r="133" spans="1:18" ht="13" x14ac:dyDescent="0.25">
      <c r="A133" s="23" t="s">
        <v>45</v>
      </c>
      <c r="E133" s="24" t="s">
        <v>174</v>
      </c>
    </row>
    <row r="134" spans="1:18" ht="25" x14ac:dyDescent="0.25">
      <c r="A134" t="s">
        <v>47</v>
      </c>
      <c r="E134" s="22" t="s">
        <v>175</v>
      </c>
    </row>
    <row r="135" spans="1:18" ht="12.5" x14ac:dyDescent="0.25">
      <c r="A135" s="11" t="s">
        <v>39</v>
      </c>
      <c r="B135" s="16" t="s">
        <v>176</v>
      </c>
      <c r="C135" s="16" t="s">
        <v>177</v>
      </c>
      <c r="D135" s="11" t="s">
        <v>41</v>
      </c>
      <c r="E135" s="17" t="s">
        <v>178</v>
      </c>
      <c r="F135" s="18" t="s">
        <v>139</v>
      </c>
      <c r="G135" s="19">
        <v>77.2</v>
      </c>
      <c r="H135" s="20"/>
      <c r="I135" s="20"/>
      <c r="O135">
        <f>(I135*21)/100</f>
        <v>0</v>
      </c>
      <c r="P135" t="s">
        <v>17</v>
      </c>
    </row>
    <row r="136" spans="1:18" ht="12.5" x14ac:dyDescent="0.25">
      <c r="A136" s="21" t="s">
        <v>44</v>
      </c>
      <c r="E136" s="22" t="s">
        <v>41</v>
      </c>
    </row>
    <row r="137" spans="1:18" ht="13" x14ac:dyDescent="0.25">
      <c r="A137" s="23" t="s">
        <v>45</v>
      </c>
      <c r="E137" s="24" t="s">
        <v>174</v>
      </c>
    </row>
    <row r="138" spans="1:18" ht="37.5" x14ac:dyDescent="0.25">
      <c r="A138" t="s">
        <v>47</v>
      </c>
      <c r="E138" s="22" t="s">
        <v>179</v>
      </c>
    </row>
    <row r="139" spans="1:18" ht="12.75" customHeight="1" x14ac:dyDescent="0.25">
      <c r="B139" s="30">
        <v>32</v>
      </c>
      <c r="C139" s="30">
        <v>89946</v>
      </c>
      <c r="D139" s="31" t="s">
        <v>41</v>
      </c>
      <c r="E139" s="32" t="s">
        <v>181</v>
      </c>
      <c r="F139" s="33" t="s">
        <v>54</v>
      </c>
      <c r="G139" s="34">
        <v>1</v>
      </c>
      <c r="H139" s="35"/>
      <c r="I139" s="35"/>
    </row>
    <row r="140" spans="1:18" ht="12.75" customHeight="1" x14ac:dyDescent="0.25">
      <c r="B140" s="30">
        <v>33</v>
      </c>
      <c r="C140" s="30">
        <v>931384</v>
      </c>
      <c r="D140" s="31" t="s">
        <v>41</v>
      </c>
      <c r="E140" s="32" t="s">
        <v>182</v>
      </c>
      <c r="F140" s="33" t="s">
        <v>139</v>
      </c>
      <c r="G140" s="34">
        <v>1</v>
      </c>
      <c r="H140" s="35"/>
      <c r="I140" s="35"/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D.1.1.2_SO 06-27-204.1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Lizna Zdeněk, Ing.</dc:creator>
  <cp:keywords/>
  <dc:description/>
  <cp:lastModifiedBy>Lizna Zdeněk, Ing.</cp:lastModifiedBy>
  <dcterms:created xsi:type="dcterms:W3CDTF">2023-08-09T05:20:22Z</dcterms:created>
  <dcterms:modified xsi:type="dcterms:W3CDTF">2023-08-09T05:20:22Z</dcterms:modified>
  <cp:category/>
  <cp:contentStatus/>
</cp:coreProperties>
</file>